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5800\Documents\CoE Energy\"/>
    </mc:Choice>
  </mc:AlternateContent>
  <xr:revisionPtr revIDLastSave="0" documentId="8_{2B570534-1E93-4E06-8A21-31A05E470DC3}" xr6:coauthVersionLast="45" xr6:coauthVersionMax="45" xr10:uidLastSave="{00000000-0000-0000-0000-000000000000}"/>
  <bookViews>
    <workbookView xWindow="-120" yWindow="-120" windowWidth="20730" windowHeight="11160" tabRatio="885" xr2:uid="{00000000-000D-0000-FFFF-FFFF00000000}"/>
  </bookViews>
  <sheets>
    <sheet name="Master Spreadsheet w. Formulas" sheetId="2" r:id="rId1"/>
    <sheet name="Mission Possible Energy Plan" sheetId="3" r:id="rId2"/>
    <sheet name="Sample Energy Plan 1" sheetId="4" r:id="rId3"/>
    <sheet name="Sample Energy Plan 2" sheetId="5" r:id="rId4"/>
    <sheet name="Sample Energy Plan 3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5" l="1"/>
  <c r="G3" i="5"/>
  <c r="E15" i="4" l="1"/>
  <c r="D15" i="4"/>
  <c r="C15" i="4"/>
  <c r="E14" i="4"/>
  <c r="D14" i="4"/>
  <c r="D17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C5" i="4"/>
  <c r="G4" i="4"/>
  <c r="G3" i="4"/>
  <c r="C5" i="5"/>
  <c r="D5" i="5"/>
  <c r="G5" i="5" s="1"/>
  <c r="E5" i="5"/>
  <c r="C6" i="5"/>
  <c r="D6" i="5"/>
  <c r="G6" i="5" s="1"/>
  <c r="E6" i="5"/>
  <c r="C7" i="5"/>
  <c r="D7" i="5"/>
  <c r="G7" i="5" s="1"/>
  <c r="E7" i="5"/>
  <c r="C8" i="5"/>
  <c r="D8" i="5"/>
  <c r="G8" i="5" s="1"/>
  <c r="E8" i="5"/>
  <c r="C9" i="5"/>
  <c r="D9" i="5"/>
  <c r="G9" i="5" s="1"/>
  <c r="E9" i="5"/>
  <c r="C10" i="5"/>
  <c r="D10" i="5"/>
  <c r="G10" i="5" s="1"/>
  <c r="E10" i="5"/>
  <c r="C11" i="5"/>
  <c r="D11" i="5"/>
  <c r="G11" i="5" s="1"/>
  <c r="E11" i="5"/>
  <c r="C12" i="5"/>
  <c r="D12" i="5"/>
  <c r="E12" i="5"/>
  <c r="G12" i="5"/>
  <c r="C13" i="5"/>
  <c r="D13" i="5"/>
  <c r="G13" i="5" s="1"/>
  <c r="E13" i="5"/>
  <c r="C14" i="5"/>
  <c r="D14" i="5"/>
  <c r="E14" i="5"/>
  <c r="C15" i="5"/>
  <c r="D15" i="5"/>
  <c r="E15" i="5"/>
  <c r="E15" i="2"/>
  <c r="D15" i="2"/>
  <c r="C15" i="2"/>
  <c r="E14" i="2"/>
  <c r="D14" i="2"/>
  <c r="C14" i="2"/>
  <c r="E13" i="2"/>
  <c r="D13" i="2"/>
  <c r="G13" i="2" s="1"/>
  <c r="C13" i="2"/>
  <c r="E12" i="2"/>
  <c r="D12" i="2"/>
  <c r="G12" i="2" s="1"/>
  <c r="C12" i="2"/>
  <c r="E11" i="2"/>
  <c r="D11" i="2"/>
  <c r="G11" i="2" s="1"/>
  <c r="C11" i="2"/>
  <c r="E10" i="2"/>
  <c r="D10" i="2"/>
  <c r="G10" i="2" s="1"/>
  <c r="C10" i="2"/>
  <c r="E9" i="2"/>
  <c r="D9" i="2"/>
  <c r="G9" i="2" s="1"/>
  <c r="C9" i="2"/>
  <c r="E8" i="2"/>
  <c r="D8" i="2"/>
  <c r="G8" i="2" s="1"/>
  <c r="C8" i="2"/>
  <c r="E7" i="2"/>
  <c r="D7" i="2"/>
  <c r="G7" i="2" s="1"/>
  <c r="C7" i="2"/>
  <c r="E6" i="2"/>
  <c r="D6" i="2"/>
  <c r="G6" i="2" s="1"/>
  <c r="C6" i="2"/>
  <c r="E5" i="2"/>
  <c r="E16" i="2" s="1"/>
  <c r="D5" i="2"/>
  <c r="C5" i="2"/>
  <c r="G4" i="2"/>
  <c r="G3" i="2"/>
  <c r="C16" i="5" l="1"/>
  <c r="C16" i="2"/>
  <c r="D17" i="2"/>
  <c r="D16" i="2"/>
  <c r="D17" i="5"/>
  <c r="C16" i="4"/>
  <c r="D16" i="5"/>
  <c r="G16" i="5" s="1"/>
  <c r="D16" i="4"/>
  <c r="E16" i="5"/>
  <c r="E16" i="4"/>
  <c r="G5" i="4"/>
  <c r="G5" i="2"/>
  <c r="G16" i="2" s="1"/>
  <c r="D14" i="1"/>
  <c r="C10" i="1"/>
  <c r="C12" i="1"/>
  <c r="C14" i="1"/>
  <c r="G4" i="1"/>
  <c r="G3" i="1"/>
  <c r="E15" i="1"/>
  <c r="E14" i="1"/>
  <c r="E13" i="1"/>
  <c r="E12" i="1"/>
  <c r="E11" i="1"/>
  <c r="E10" i="1"/>
  <c r="E9" i="1"/>
  <c r="E8" i="1"/>
  <c r="E7" i="1"/>
  <c r="E6" i="1"/>
  <c r="E5" i="1"/>
  <c r="C11" i="1"/>
  <c r="D15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C15" i="1"/>
  <c r="C13" i="1"/>
  <c r="C9" i="1"/>
  <c r="C8" i="1"/>
  <c r="C7" i="1"/>
  <c r="C6" i="1"/>
  <c r="C5" i="1"/>
  <c r="G16" i="4" l="1"/>
  <c r="D17" i="1"/>
  <c r="D16" i="1"/>
  <c r="G16" i="1" s="1"/>
  <c r="E16" i="1"/>
  <c r="C16" i="1"/>
</calcChain>
</file>

<file path=xl/sharedStrings.xml><?xml version="1.0" encoding="utf-8"?>
<sst xmlns="http://schemas.openxmlformats.org/spreadsheetml/2006/main" count="136" uniqueCount="29">
  <si>
    <t>MISSION POSSIBLE SPREADSHEET</t>
  </si>
  <si>
    <t>Number of Power Plants</t>
  </si>
  <si>
    <t>Capital, Operating, and Maintenance Costs ($$)</t>
  </si>
  <si>
    <t>Generating Capacity (MW)</t>
  </si>
  <si>
    <t>Cost of Electricity per kWh</t>
  </si>
  <si>
    <t>Total Cost of Electricity from this Source</t>
  </si>
  <si>
    <t>Existing Modern Plants</t>
  </si>
  <si>
    <t>Old Coal Plants</t>
  </si>
  <si>
    <t>Modernized 5 Old Coal Plants</t>
  </si>
  <si>
    <t>New Coal-Fired Plants</t>
  </si>
  <si>
    <t>Geothermal Plants (up to 3)</t>
  </si>
  <si>
    <t>Hydropower Dans (up to 2)</t>
  </si>
  <si>
    <t>Natural Gas Power Plants</t>
  </si>
  <si>
    <t>Nuclear Power Plants (0 or 1)</t>
  </si>
  <si>
    <t>Solar Power Plants</t>
  </si>
  <si>
    <t>Wind Farms (up to 5)</t>
  </si>
  <si>
    <t>Ad Campaign for Conservation and Efficiency (0 or 1)</t>
  </si>
  <si>
    <t>TOTALS</t>
  </si>
  <si>
    <t>GOAL</t>
  </si>
  <si>
    <t>Need 5 fewer MW</t>
  </si>
  <si>
    <t>Need 8 fewer MW</t>
  </si>
  <si>
    <t>Waste-to-Energy Plants (up to 2)</t>
  </si>
  <si>
    <r>
      <t>Retrofitting government buildings with ENERGY STAR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Appliances (0 or 1)</t>
    </r>
  </si>
  <si>
    <t>Environmental Impact Units (EU)</t>
  </si>
  <si>
    <t>Capital, Operating, and Maintenance Cost to Add One Plant or Change One</t>
  </si>
  <si>
    <t>Capacity in MW of One Plant or One Change</t>
  </si>
  <si>
    <t>Enviromental Impact for One Plant or One Change</t>
  </si>
  <si>
    <r>
      <t>Retrofitting government buildings with ENERGY STAR</t>
    </r>
    <r>
      <rPr>
        <sz val="12"/>
        <color theme="1"/>
        <rFont val="Calibri"/>
        <family val="2"/>
      </rPr>
      <t>®</t>
    </r>
    <r>
      <rPr>
        <sz val="12"/>
        <color theme="1"/>
        <rFont val="Calibri"/>
        <family val="2"/>
        <scheme val="minor"/>
      </rPr>
      <t xml:space="preserve"> Appliances (0 or 1)</t>
    </r>
  </si>
  <si>
    <t>1950+ B11+B13 +D14+15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</si>
</sst>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&quot;$&quot;#,##0.00"/>
    <numFmt numFmtId="166" formatCode="_(* #,##0.000_);_(* \(#,##0.000\);_(* &quot;-&quot;???_);_(@_)"/>
    <numFmt numFmtId="167" formatCode="_(* #,##0.00_);_(* \(#,##0.00\);_(* &quot;-&quot;???_);_(@_)"/>
    <numFmt numFmtId="168" formatCode="#,##0.00000000_);\(#,##0.00000000\)"/>
    <numFmt numFmtId="169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36.7109375" bestFit="1" customWidth="1"/>
    <col min="2" max="2" width="20.140625" customWidth="1"/>
    <col min="3" max="3" width="18.5703125" customWidth="1"/>
    <col min="4" max="4" width="20.28515625" customWidth="1"/>
    <col min="5" max="5" width="16" customWidth="1"/>
    <col min="6" max="6" width="15" style="11" customWidth="1"/>
    <col min="7" max="7" width="14.28515625" customWidth="1"/>
    <col min="8" max="8" width="21.28515625" customWidth="1"/>
    <col min="9" max="9" width="17" customWidth="1"/>
    <col min="10" max="10" width="19.7109375" customWidth="1"/>
  </cols>
  <sheetData>
    <row r="1" spans="1:11" x14ac:dyDescent="0.25">
      <c r="B1" s="4"/>
      <c r="C1" s="4"/>
      <c r="D1" s="4"/>
      <c r="E1" s="4"/>
      <c r="F1" s="10"/>
      <c r="G1" s="4"/>
      <c r="H1" s="4"/>
      <c r="I1" s="4"/>
      <c r="J1" s="4"/>
    </row>
    <row r="2" spans="1:11" ht="81.7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4" t="s">
        <v>23</v>
      </c>
      <c r="F2" s="15" t="s">
        <v>4</v>
      </c>
      <c r="G2" s="14" t="s">
        <v>5</v>
      </c>
      <c r="H2" s="14" t="s">
        <v>24</v>
      </c>
      <c r="I2" s="14" t="s">
        <v>25</v>
      </c>
      <c r="J2" s="14" t="s">
        <v>26</v>
      </c>
      <c r="K2" s="2"/>
    </row>
    <row r="3" spans="1:11" ht="15.75" x14ac:dyDescent="0.25">
      <c r="A3" s="16" t="s">
        <v>6</v>
      </c>
      <c r="B3" s="17">
        <v>20</v>
      </c>
      <c r="C3" s="17">
        <v>1340</v>
      </c>
      <c r="D3" s="17">
        <v>1300</v>
      </c>
      <c r="E3" s="17">
        <v>900</v>
      </c>
      <c r="F3" s="18">
        <v>0.04</v>
      </c>
      <c r="G3" s="17">
        <f t="shared" ref="G3:G13" si="0">D3*F3*1000</f>
        <v>52000</v>
      </c>
      <c r="H3" s="17"/>
      <c r="I3" s="17"/>
      <c r="J3" s="17"/>
    </row>
    <row r="4" spans="1:11" ht="15.75" x14ac:dyDescent="0.25">
      <c r="A4" s="16" t="s">
        <v>7</v>
      </c>
      <c r="B4" s="17">
        <v>5</v>
      </c>
      <c r="C4" s="17">
        <v>215</v>
      </c>
      <c r="D4" s="17">
        <v>275</v>
      </c>
      <c r="E4" s="17">
        <v>250</v>
      </c>
      <c r="F4" s="18">
        <v>0.04</v>
      </c>
      <c r="G4" s="17">
        <f t="shared" si="0"/>
        <v>11000</v>
      </c>
      <c r="H4" s="17"/>
      <c r="I4" s="17"/>
      <c r="J4" s="17"/>
    </row>
    <row r="5" spans="1:11" ht="15.75" x14ac:dyDescent="0.25">
      <c r="A5" s="16" t="s">
        <v>8</v>
      </c>
      <c r="B5" s="17">
        <v>0</v>
      </c>
      <c r="C5" s="17">
        <f>B5*80</f>
        <v>0</v>
      </c>
      <c r="D5" s="17">
        <f>B5*10</f>
        <v>0</v>
      </c>
      <c r="E5" s="17">
        <f>B5*-10</f>
        <v>0</v>
      </c>
      <c r="F5" s="18">
        <v>0.04</v>
      </c>
      <c r="G5" s="17">
        <f t="shared" si="0"/>
        <v>0</v>
      </c>
      <c r="H5" s="17">
        <v>80</v>
      </c>
      <c r="I5" s="17">
        <v>10</v>
      </c>
      <c r="J5" s="17">
        <v>-10</v>
      </c>
    </row>
    <row r="6" spans="1:11" ht="15.75" x14ac:dyDescent="0.25">
      <c r="A6" s="16" t="s">
        <v>9</v>
      </c>
      <c r="B6" s="17">
        <v>0</v>
      </c>
      <c r="C6" s="17">
        <f>B6*102</f>
        <v>0</v>
      </c>
      <c r="D6" s="17">
        <f>B6*65</f>
        <v>0</v>
      </c>
      <c r="E6" s="17">
        <f>B6*40</f>
        <v>0</v>
      </c>
      <c r="F6" s="18">
        <v>0.04</v>
      </c>
      <c r="G6" s="17">
        <f t="shared" si="0"/>
        <v>0</v>
      </c>
      <c r="H6" s="17">
        <v>102</v>
      </c>
      <c r="I6" s="17">
        <v>65</v>
      </c>
      <c r="J6" s="17">
        <v>40</v>
      </c>
    </row>
    <row r="7" spans="1:11" ht="15.75" x14ac:dyDescent="0.25">
      <c r="A7" s="16" t="s">
        <v>10</v>
      </c>
      <c r="B7" s="17">
        <v>0</v>
      </c>
      <c r="C7" s="17">
        <f>B7*139</f>
        <v>0</v>
      </c>
      <c r="D7" s="17">
        <f>B7*5</f>
        <v>0</v>
      </c>
      <c r="E7" s="17">
        <f>B7*6</f>
        <v>0</v>
      </c>
      <c r="F7" s="18">
        <v>0.05</v>
      </c>
      <c r="G7" s="17">
        <f t="shared" si="0"/>
        <v>0</v>
      </c>
      <c r="H7" s="17">
        <v>139</v>
      </c>
      <c r="I7" s="17">
        <v>5</v>
      </c>
      <c r="J7" s="17">
        <v>6</v>
      </c>
    </row>
    <row r="8" spans="1:11" ht="15.75" x14ac:dyDescent="0.25">
      <c r="A8" s="16" t="s">
        <v>11</v>
      </c>
      <c r="B8" s="17">
        <v>0</v>
      </c>
      <c r="C8" s="17">
        <f>B8*43</f>
        <v>0</v>
      </c>
      <c r="D8" s="17">
        <f>B8*50</f>
        <v>0</v>
      </c>
      <c r="E8" s="17">
        <f>B8*15</f>
        <v>0</v>
      </c>
      <c r="F8" s="18">
        <v>0.01</v>
      </c>
      <c r="G8" s="17">
        <f t="shared" si="0"/>
        <v>0</v>
      </c>
      <c r="H8" s="17">
        <v>43</v>
      </c>
      <c r="I8" s="17">
        <v>50</v>
      </c>
      <c r="J8" s="17">
        <v>15</v>
      </c>
    </row>
    <row r="9" spans="1:11" ht="15.75" x14ac:dyDescent="0.25">
      <c r="A9" s="16" t="s">
        <v>12</v>
      </c>
      <c r="B9" s="17">
        <v>0</v>
      </c>
      <c r="C9" s="17">
        <f>B9*28</f>
        <v>0</v>
      </c>
      <c r="D9" s="17">
        <f>B9*40</f>
        <v>0</v>
      </c>
      <c r="E9" s="17">
        <f>B9*30</f>
        <v>0</v>
      </c>
      <c r="F9" s="18">
        <v>0.04</v>
      </c>
      <c r="G9" s="17">
        <f t="shared" si="0"/>
        <v>0</v>
      </c>
      <c r="H9" s="17">
        <v>28</v>
      </c>
      <c r="I9" s="17">
        <v>40</v>
      </c>
      <c r="J9" s="17">
        <v>30</v>
      </c>
    </row>
    <row r="10" spans="1:11" ht="15.75" x14ac:dyDescent="0.25">
      <c r="A10" s="16" t="s">
        <v>13</v>
      </c>
      <c r="B10" s="17">
        <v>0</v>
      </c>
      <c r="C10" s="17">
        <f>B10*146</f>
        <v>0</v>
      </c>
      <c r="D10" s="17">
        <f>B10*220</f>
        <v>0</v>
      </c>
      <c r="E10" s="17">
        <f>B10*25</f>
        <v>0</v>
      </c>
      <c r="F10" s="18">
        <v>0.03</v>
      </c>
      <c r="G10" s="17">
        <f t="shared" si="0"/>
        <v>0</v>
      </c>
      <c r="H10" s="17">
        <v>146</v>
      </c>
      <c r="I10" s="17">
        <v>220</v>
      </c>
      <c r="J10" s="17">
        <v>25</v>
      </c>
    </row>
    <row r="11" spans="1:11" ht="15.75" x14ac:dyDescent="0.25">
      <c r="A11" s="16" t="s">
        <v>14</v>
      </c>
      <c r="B11" s="17">
        <v>0</v>
      </c>
      <c r="C11" s="17">
        <f>B11*67</f>
        <v>0</v>
      </c>
      <c r="D11" s="17">
        <f>B11*15</f>
        <v>0</v>
      </c>
      <c r="E11" s="17">
        <f>B11*3</f>
        <v>0</v>
      </c>
      <c r="F11" s="19">
        <v>0.1</v>
      </c>
      <c r="G11" s="17">
        <f t="shared" si="0"/>
        <v>0</v>
      </c>
      <c r="H11" s="17">
        <v>67</v>
      </c>
      <c r="I11" s="17">
        <v>15</v>
      </c>
      <c r="J11" s="17">
        <v>3</v>
      </c>
    </row>
    <row r="12" spans="1:11" ht="15.75" x14ac:dyDescent="0.25">
      <c r="A12" s="16" t="s">
        <v>21</v>
      </c>
      <c r="B12" s="17">
        <v>0</v>
      </c>
      <c r="C12" s="17">
        <f>B12*146</f>
        <v>0</v>
      </c>
      <c r="D12" s="17">
        <f>B12*5</f>
        <v>0</v>
      </c>
      <c r="E12" s="17">
        <f>B12*6</f>
        <v>0</v>
      </c>
      <c r="F12" s="20">
        <v>0.04</v>
      </c>
      <c r="G12" s="17">
        <f t="shared" si="0"/>
        <v>0</v>
      </c>
      <c r="H12" s="17">
        <v>146</v>
      </c>
      <c r="I12" s="17">
        <v>5</v>
      </c>
      <c r="J12" s="17">
        <v>6</v>
      </c>
    </row>
    <row r="13" spans="1:11" ht="15.75" x14ac:dyDescent="0.25">
      <c r="A13" s="16" t="s">
        <v>15</v>
      </c>
      <c r="B13" s="17">
        <v>0</v>
      </c>
      <c r="C13" s="17">
        <f>B13*60</f>
        <v>0</v>
      </c>
      <c r="D13" s="17">
        <f>B13*10</f>
        <v>0</v>
      </c>
      <c r="E13" s="17">
        <f>B13*2</f>
        <v>0</v>
      </c>
      <c r="F13" s="18">
        <v>0.05</v>
      </c>
      <c r="G13" s="17">
        <f t="shared" si="0"/>
        <v>0</v>
      </c>
      <c r="H13" s="17">
        <v>60</v>
      </c>
      <c r="I13" s="17">
        <v>10</v>
      </c>
      <c r="J13" s="17">
        <v>2</v>
      </c>
    </row>
    <row r="14" spans="1:11" ht="36.75" customHeight="1" x14ac:dyDescent="0.25">
      <c r="A14" s="21" t="s">
        <v>16</v>
      </c>
      <c r="B14" s="17">
        <v>0</v>
      </c>
      <c r="C14" s="17">
        <f>B14*5</f>
        <v>0</v>
      </c>
      <c r="D14" s="17">
        <f>B14*-5</f>
        <v>0</v>
      </c>
      <c r="E14" s="17">
        <f>B14*-3</f>
        <v>0</v>
      </c>
      <c r="F14" s="18"/>
      <c r="G14" s="17"/>
      <c r="H14" s="17">
        <v>5</v>
      </c>
      <c r="I14" s="17" t="s">
        <v>19</v>
      </c>
      <c r="J14" s="17">
        <v>-3</v>
      </c>
    </row>
    <row r="15" spans="1:11" ht="52.5" customHeight="1" x14ac:dyDescent="0.25">
      <c r="A15" s="21" t="s">
        <v>27</v>
      </c>
      <c r="B15" s="17">
        <v>0</v>
      </c>
      <c r="C15" s="17">
        <f>B15*7</f>
        <v>0</v>
      </c>
      <c r="D15" s="17">
        <f>B15*-8</f>
        <v>0</v>
      </c>
      <c r="E15" s="17">
        <f>B15*-5</f>
        <v>0</v>
      </c>
      <c r="F15" s="18"/>
      <c r="G15" s="17"/>
      <c r="H15" s="17">
        <v>7</v>
      </c>
      <c r="I15" s="17" t="s">
        <v>20</v>
      </c>
      <c r="J15" s="17">
        <v>-5</v>
      </c>
    </row>
    <row r="16" spans="1:11" ht="15.75" x14ac:dyDescent="0.25">
      <c r="A16" s="16" t="s">
        <v>17</v>
      </c>
      <c r="B16" s="17"/>
      <c r="C16" s="17">
        <f>SUM(C3:C15)</f>
        <v>1555</v>
      </c>
      <c r="D16" s="17">
        <f>SUM(D3:D15)</f>
        <v>1575</v>
      </c>
      <c r="E16" s="17">
        <f>SUM(E3:E15)</f>
        <v>1150</v>
      </c>
      <c r="F16" s="18"/>
      <c r="G16" s="22">
        <f>SUM(G3:G13)/(D16*1000)</f>
        <v>0.04</v>
      </c>
      <c r="H16" s="17"/>
      <c r="I16" s="17"/>
      <c r="J16" s="17"/>
    </row>
    <row r="17" spans="1:10" ht="15.75" x14ac:dyDescent="0.25">
      <c r="A17" s="16" t="s">
        <v>18</v>
      </c>
      <c r="B17" s="17"/>
      <c r="C17" s="17">
        <v>2480</v>
      </c>
      <c r="D17" s="17">
        <f>1950+B11+B13+D14+D15</f>
        <v>1950</v>
      </c>
      <c r="E17" s="17">
        <v>1170</v>
      </c>
      <c r="F17" s="18"/>
      <c r="G17" s="23">
        <v>0.04</v>
      </c>
      <c r="H17" s="17"/>
      <c r="I17" s="17"/>
      <c r="J17" s="17"/>
    </row>
    <row r="18" spans="1:10" x14ac:dyDescent="0.25">
      <c r="B18" s="4"/>
      <c r="C18" s="4"/>
      <c r="D18" s="4"/>
      <c r="E18" s="4"/>
      <c r="F18" s="10"/>
      <c r="G18" s="4"/>
      <c r="H18" s="4"/>
      <c r="I18" s="4"/>
      <c r="J1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opLeftCell="A2" workbookViewId="0">
      <selection activeCell="D18" sqref="D18"/>
    </sheetView>
  </sheetViews>
  <sheetFormatPr defaultRowHeight="15" x14ac:dyDescent="0.25"/>
  <cols>
    <col min="1" max="1" width="30.42578125" customWidth="1"/>
    <col min="2" max="2" width="11.7109375" customWidth="1"/>
    <col min="3" max="3" width="15.5703125" customWidth="1"/>
    <col min="4" max="4" width="13.85546875" bestFit="1" customWidth="1"/>
    <col min="5" max="5" width="19.42578125" customWidth="1"/>
    <col min="6" max="6" width="21" customWidth="1"/>
    <col min="7" max="7" width="20.42578125" customWidth="1"/>
    <col min="8" max="8" width="18.42578125" customWidth="1"/>
    <col min="9" max="9" width="18.7109375" customWidth="1"/>
    <col min="10" max="10" width="22.5703125" customWidth="1"/>
  </cols>
  <sheetData>
    <row r="1" spans="1:11" x14ac:dyDescent="0.25">
      <c r="B1" s="4"/>
      <c r="C1" s="4"/>
      <c r="D1" s="4"/>
      <c r="E1" s="4"/>
      <c r="F1" s="4"/>
      <c r="G1" s="4"/>
      <c r="H1" s="4"/>
      <c r="I1" s="4"/>
      <c r="J1" s="4"/>
    </row>
    <row r="2" spans="1:11" ht="100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6" t="s">
        <v>4</v>
      </c>
      <c r="G2" s="3" t="s">
        <v>5</v>
      </c>
      <c r="H2" s="3" t="s">
        <v>24</v>
      </c>
      <c r="I2" s="3" t="s">
        <v>25</v>
      </c>
      <c r="J2" s="3" t="s">
        <v>26</v>
      </c>
      <c r="K2" s="2"/>
    </row>
    <row r="3" spans="1:11" x14ac:dyDescent="0.25">
      <c r="A3" t="s">
        <v>6</v>
      </c>
      <c r="B3" s="4">
        <v>20</v>
      </c>
      <c r="C3" s="4">
        <v>1340</v>
      </c>
      <c r="D3" s="4">
        <v>1300</v>
      </c>
      <c r="E3" s="4">
        <v>900</v>
      </c>
      <c r="F3" s="8">
        <v>0.04</v>
      </c>
      <c r="G3" s="4"/>
      <c r="H3" s="4"/>
      <c r="I3" s="4"/>
      <c r="J3" s="4"/>
    </row>
    <row r="4" spans="1:11" x14ac:dyDescent="0.25">
      <c r="A4" t="s">
        <v>7</v>
      </c>
      <c r="B4" s="4">
        <v>5</v>
      </c>
      <c r="C4" s="4">
        <v>215</v>
      </c>
      <c r="D4" s="4">
        <v>275</v>
      </c>
      <c r="E4" s="4">
        <v>250</v>
      </c>
      <c r="F4" s="8">
        <v>0.04</v>
      </c>
      <c r="G4" s="4"/>
      <c r="H4" s="4"/>
      <c r="I4" s="4"/>
      <c r="J4" s="4"/>
    </row>
    <row r="5" spans="1:11" x14ac:dyDescent="0.25">
      <c r="A5" t="s">
        <v>8</v>
      </c>
      <c r="B5" s="4"/>
      <c r="C5" s="4"/>
      <c r="D5" s="4"/>
      <c r="E5" s="4"/>
      <c r="F5" s="8"/>
      <c r="G5" s="4"/>
      <c r="H5" s="4">
        <v>80</v>
      </c>
      <c r="I5" s="4">
        <v>10</v>
      </c>
      <c r="J5" s="4">
        <v>-10</v>
      </c>
    </row>
    <row r="6" spans="1:11" x14ac:dyDescent="0.25">
      <c r="A6" t="s">
        <v>9</v>
      </c>
      <c r="B6" s="4"/>
      <c r="C6" s="4"/>
      <c r="D6" s="4"/>
      <c r="E6" s="4"/>
      <c r="F6" s="8"/>
      <c r="G6" s="4"/>
      <c r="H6" s="4">
        <v>102</v>
      </c>
      <c r="I6" s="4">
        <v>65</v>
      </c>
      <c r="J6" s="4">
        <v>40</v>
      </c>
    </row>
    <row r="7" spans="1:11" x14ac:dyDescent="0.25">
      <c r="A7" t="s">
        <v>10</v>
      </c>
      <c r="B7" s="4"/>
      <c r="C7" s="4"/>
      <c r="D7" s="4"/>
      <c r="E7" s="4"/>
      <c r="F7" s="8"/>
      <c r="G7" s="4"/>
      <c r="H7" s="4">
        <v>139</v>
      </c>
      <c r="I7" s="4">
        <v>5</v>
      </c>
      <c r="J7" s="4">
        <v>6</v>
      </c>
    </row>
    <row r="8" spans="1:11" x14ac:dyDescent="0.25">
      <c r="A8" t="s">
        <v>11</v>
      </c>
      <c r="B8" s="4"/>
      <c r="C8" s="4"/>
      <c r="D8" s="4"/>
      <c r="E8" s="4"/>
      <c r="F8" s="8"/>
      <c r="G8" s="4"/>
      <c r="H8" s="4">
        <v>43</v>
      </c>
      <c r="I8" s="4">
        <v>50</v>
      </c>
      <c r="J8" s="4">
        <v>15</v>
      </c>
    </row>
    <row r="9" spans="1:11" x14ac:dyDescent="0.25">
      <c r="A9" t="s">
        <v>12</v>
      </c>
      <c r="B9" s="4"/>
      <c r="C9" s="4"/>
      <c r="D9" s="4"/>
      <c r="E9" s="4"/>
      <c r="F9" s="8"/>
      <c r="G9" s="4"/>
      <c r="H9" s="4">
        <v>28</v>
      </c>
      <c r="I9" s="4">
        <v>40</v>
      </c>
      <c r="J9" s="4">
        <v>30</v>
      </c>
    </row>
    <row r="10" spans="1:11" x14ac:dyDescent="0.25">
      <c r="A10" t="s">
        <v>13</v>
      </c>
      <c r="B10" s="4"/>
      <c r="C10" s="4"/>
      <c r="D10" s="4"/>
      <c r="E10" s="4"/>
      <c r="F10" s="8"/>
      <c r="G10" s="4"/>
      <c r="H10" s="4">
        <v>146</v>
      </c>
      <c r="I10" s="4">
        <v>220</v>
      </c>
      <c r="J10" s="4">
        <v>25</v>
      </c>
    </row>
    <row r="11" spans="1:11" x14ac:dyDescent="0.25">
      <c r="A11" t="s">
        <v>14</v>
      </c>
      <c r="B11" s="4"/>
      <c r="C11" s="4"/>
      <c r="D11" s="4"/>
      <c r="E11" s="4"/>
      <c r="F11" s="8"/>
      <c r="G11" s="4"/>
      <c r="H11" s="4">
        <v>67</v>
      </c>
      <c r="I11" s="4">
        <v>15</v>
      </c>
      <c r="J11" s="4">
        <v>3</v>
      </c>
    </row>
    <row r="12" spans="1:11" x14ac:dyDescent="0.25">
      <c r="A12" t="s">
        <v>21</v>
      </c>
      <c r="B12" s="4"/>
      <c r="C12" s="4"/>
      <c r="D12" s="4"/>
      <c r="E12" s="4"/>
      <c r="F12" s="8"/>
      <c r="G12" s="4"/>
      <c r="H12" s="4">
        <v>146</v>
      </c>
      <c r="I12" s="4">
        <v>5</v>
      </c>
      <c r="J12" s="4">
        <v>6</v>
      </c>
    </row>
    <row r="13" spans="1:11" x14ac:dyDescent="0.25">
      <c r="A13" t="s">
        <v>15</v>
      </c>
      <c r="B13" s="4"/>
      <c r="C13" s="4"/>
      <c r="D13" s="4"/>
      <c r="E13" s="4"/>
      <c r="F13" s="8"/>
      <c r="G13" s="4"/>
      <c r="H13" s="4">
        <v>60</v>
      </c>
      <c r="I13" s="4">
        <v>10</v>
      </c>
      <c r="J13" s="4">
        <v>2</v>
      </c>
    </row>
    <row r="14" spans="1:11" ht="27.75" customHeight="1" x14ac:dyDescent="0.25">
      <c r="A14" s="1" t="s">
        <v>16</v>
      </c>
      <c r="B14" s="4"/>
      <c r="C14" s="4"/>
      <c r="D14" s="4"/>
      <c r="E14" s="4"/>
      <c r="F14" s="7"/>
      <c r="G14" s="4"/>
      <c r="H14" s="4">
        <v>5</v>
      </c>
      <c r="I14" s="4" t="s">
        <v>19</v>
      </c>
      <c r="J14" s="4">
        <v>-3</v>
      </c>
    </row>
    <row r="15" spans="1:11" ht="44.25" customHeight="1" x14ac:dyDescent="0.25">
      <c r="A15" s="1" t="s">
        <v>22</v>
      </c>
      <c r="B15" s="4"/>
      <c r="C15" s="4"/>
      <c r="D15" s="4"/>
      <c r="E15" s="4"/>
      <c r="F15" s="7"/>
      <c r="G15" s="4"/>
      <c r="H15" s="4">
        <v>7</v>
      </c>
      <c r="I15" s="4" t="s">
        <v>20</v>
      </c>
      <c r="J15" s="4">
        <v>-5</v>
      </c>
    </row>
    <row r="16" spans="1:11" x14ac:dyDescent="0.25">
      <c r="A16" t="s">
        <v>17</v>
      </c>
      <c r="B16" s="4"/>
      <c r="C16" s="4"/>
      <c r="D16" s="4"/>
      <c r="E16" s="4"/>
      <c r="F16" s="4"/>
      <c r="G16" s="5"/>
      <c r="H16" s="4"/>
      <c r="I16" s="4"/>
      <c r="J16" s="4"/>
    </row>
    <row r="17" spans="1:10" ht="30" customHeight="1" x14ac:dyDescent="0.25">
      <c r="A17" t="s">
        <v>18</v>
      </c>
      <c r="B17" s="4"/>
      <c r="C17" s="4">
        <v>2480</v>
      </c>
      <c r="D17" s="4" t="s">
        <v>28</v>
      </c>
      <c r="E17" s="4">
        <v>1170</v>
      </c>
      <c r="F17" s="4"/>
      <c r="G17" s="8">
        <v>0.04</v>
      </c>
      <c r="H17" s="4"/>
      <c r="I17" s="4"/>
      <c r="J17" s="4"/>
    </row>
    <row r="18" spans="1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="90" zoomScaleNormal="90" workbookViewId="0">
      <selection activeCell="D16" sqref="D16"/>
    </sheetView>
  </sheetViews>
  <sheetFormatPr defaultRowHeight="15" x14ac:dyDescent="0.25"/>
  <cols>
    <col min="1" max="1" width="30.85546875" customWidth="1"/>
    <col min="2" max="2" width="16.7109375" customWidth="1"/>
    <col min="3" max="3" width="13" customWidth="1"/>
    <col min="4" max="4" width="13.7109375" customWidth="1"/>
    <col min="5" max="5" width="13.85546875" customWidth="1"/>
    <col min="6" max="6" width="11.85546875" customWidth="1"/>
    <col min="7" max="7" width="14" customWidth="1"/>
    <col min="8" max="8" width="17.85546875" customWidth="1"/>
    <col min="9" max="9" width="15" customWidth="1"/>
    <col min="10" max="10" width="14.28515625" customWidth="1"/>
  </cols>
  <sheetData>
    <row r="1" spans="1:11" x14ac:dyDescent="0.25">
      <c r="B1" s="4"/>
      <c r="C1" s="4"/>
      <c r="D1" s="4"/>
      <c r="E1" s="4"/>
      <c r="F1" s="4"/>
      <c r="G1" s="4"/>
      <c r="H1" s="4"/>
      <c r="I1" s="4"/>
      <c r="J1" s="4"/>
    </row>
    <row r="2" spans="1:11" ht="80.2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6" t="s">
        <v>4</v>
      </c>
      <c r="G2" s="3" t="s">
        <v>5</v>
      </c>
      <c r="H2" s="3" t="s">
        <v>24</v>
      </c>
      <c r="I2" s="3" t="s">
        <v>25</v>
      </c>
      <c r="J2" s="3" t="s">
        <v>26</v>
      </c>
      <c r="K2" s="2"/>
    </row>
    <row r="3" spans="1:11" x14ac:dyDescent="0.25">
      <c r="A3" t="s">
        <v>6</v>
      </c>
      <c r="B3" s="4">
        <v>20</v>
      </c>
      <c r="C3" s="4">
        <v>1340</v>
      </c>
      <c r="D3" s="4">
        <v>1300</v>
      </c>
      <c r="E3" s="4">
        <v>900</v>
      </c>
      <c r="F3" s="8">
        <v>0.04</v>
      </c>
      <c r="G3" s="4">
        <f t="shared" ref="G3:G13" si="0">D3*F3*1000</f>
        <v>52000</v>
      </c>
      <c r="H3" s="4"/>
      <c r="I3" s="4"/>
      <c r="J3" s="4"/>
    </row>
    <row r="4" spans="1:11" x14ac:dyDescent="0.25">
      <c r="A4" t="s">
        <v>7</v>
      </c>
      <c r="B4" s="4">
        <v>5</v>
      </c>
      <c r="C4" s="4">
        <v>215</v>
      </c>
      <c r="D4" s="4">
        <v>275</v>
      </c>
      <c r="E4" s="4">
        <v>250</v>
      </c>
      <c r="F4" s="8">
        <v>0.04</v>
      </c>
      <c r="G4" s="4">
        <f t="shared" si="0"/>
        <v>11000</v>
      </c>
      <c r="H4" s="4"/>
      <c r="I4" s="4"/>
      <c r="J4" s="4"/>
    </row>
    <row r="5" spans="1:11" x14ac:dyDescent="0.25">
      <c r="A5" t="s">
        <v>8</v>
      </c>
      <c r="B5" s="4">
        <v>5</v>
      </c>
      <c r="C5" s="4">
        <f>B5*80</f>
        <v>400</v>
      </c>
      <c r="D5" s="4">
        <f>B5*10</f>
        <v>50</v>
      </c>
      <c r="E5" s="4">
        <f>B5*-10</f>
        <v>-50</v>
      </c>
      <c r="F5" s="8">
        <v>0.04</v>
      </c>
      <c r="G5" s="4">
        <f t="shared" si="0"/>
        <v>2000</v>
      </c>
      <c r="H5" s="4">
        <v>80</v>
      </c>
      <c r="I5" s="4">
        <v>10</v>
      </c>
      <c r="J5" s="4">
        <v>-10</v>
      </c>
    </row>
    <row r="6" spans="1:11" x14ac:dyDescent="0.25">
      <c r="A6" t="s">
        <v>9</v>
      </c>
      <c r="B6" s="4">
        <v>0</v>
      </c>
      <c r="C6" s="4">
        <f>B6*102</f>
        <v>0</v>
      </c>
      <c r="D6" s="4">
        <f>B6*65</f>
        <v>0</v>
      </c>
      <c r="E6" s="4">
        <f>B6*40</f>
        <v>0</v>
      </c>
      <c r="F6" s="8">
        <v>0.04</v>
      </c>
      <c r="G6" s="4">
        <f t="shared" si="0"/>
        <v>0</v>
      </c>
      <c r="H6" s="4">
        <v>102</v>
      </c>
      <c r="I6" s="4">
        <v>65</v>
      </c>
      <c r="J6" s="4">
        <v>40</v>
      </c>
    </row>
    <row r="7" spans="1:11" x14ac:dyDescent="0.25">
      <c r="A7" t="s">
        <v>10</v>
      </c>
      <c r="B7" s="4">
        <v>0</v>
      </c>
      <c r="C7" s="4">
        <f>B7*139</f>
        <v>0</v>
      </c>
      <c r="D7" s="4">
        <f>B7*5</f>
        <v>0</v>
      </c>
      <c r="E7" s="4">
        <f>B7*6</f>
        <v>0</v>
      </c>
      <c r="F7" s="8">
        <v>0.05</v>
      </c>
      <c r="G7" s="4">
        <f t="shared" si="0"/>
        <v>0</v>
      </c>
      <c r="H7" s="4">
        <v>139</v>
      </c>
      <c r="I7" s="4">
        <v>5</v>
      </c>
      <c r="J7" s="4">
        <v>6</v>
      </c>
    </row>
    <row r="8" spans="1:11" x14ac:dyDescent="0.25">
      <c r="A8" t="s">
        <v>11</v>
      </c>
      <c r="B8" s="4">
        <v>1</v>
      </c>
      <c r="C8" s="4">
        <f>B8*43</f>
        <v>43</v>
      </c>
      <c r="D8" s="4">
        <f>B8*50</f>
        <v>50</v>
      </c>
      <c r="E8" s="4">
        <f>B8*15</f>
        <v>15</v>
      </c>
      <c r="F8" s="8">
        <v>0.01</v>
      </c>
      <c r="G8" s="4">
        <f t="shared" si="0"/>
        <v>500</v>
      </c>
      <c r="H8" s="4">
        <v>43</v>
      </c>
      <c r="I8" s="4">
        <v>50</v>
      </c>
      <c r="J8" s="4">
        <v>15</v>
      </c>
    </row>
    <row r="9" spans="1:11" x14ac:dyDescent="0.25">
      <c r="A9" t="s">
        <v>12</v>
      </c>
      <c r="B9" s="4">
        <v>1</v>
      </c>
      <c r="C9" s="4">
        <f>B9*28</f>
        <v>28</v>
      </c>
      <c r="D9" s="4">
        <f>B9*40</f>
        <v>40</v>
      </c>
      <c r="E9" s="4">
        <f>B9*30</f>
        <v>30</v>
      </c>
      <c r="F9" s="8">
        <v>0.04</v>
      </c>
      <c r="G9" s="4">
        <f t="shared" si="0"/>
        <v>1600</v>
      </c>
      <c r="H9" s="4">
        <v>28</v>
      </c>
      <c r="I9" s="4">
        <v>40</v>
      </c>
      <c r="J9" s="4">
        <v>30</v>
      </c>
    </row>
    <row r="10" spans="1:11" x14ac:dyDescent="0.25">
      <c r="A10" t="s">
        <v>13</v>
      </c>
      <c r="B10" s="4">
        <v>1</v>
      </c>
      <c r="C10" s="4">
        <f>B10*146</f>
        <v>146</v>
      </c>
      <c r="D10" s="4">
        <f>B10*220</f>
        <v>220</v>
      </c>
      <c r="E10" s="4">
        <f>B10*25</f>
        <v>25</v>
      </c>
      <c r="F10" s="8">
        <v>0.03</v>
      </c>
      <c r="G10" s="4">
        <f t="shared" si="0"/>
        <v>6600</v>
      </c>
      <c r="H10" s="4">
        <v>146</v>
      </c>
      <c r="I10" s="4">
        <v>220</v>
      </c>
      <c r="J10" s="4">
        <v>25</v>
      </c>
    </row>
    <row r="11" spans="1:11" x14ac:dyDescent="0.25">
      <c r="A11" t="s">
        <v>14</v>
      </c>
      <c r="B11" s="4">
        <v>0</v>
      </c>
      <c r="C11" s="4">
        <f>B11*67</f>
        <v>0</v>
      </c>
      <c r="D11" s="4">
        <f>B11*15</f>
        <v>0</v>
      </c>
      <c r="E11" s="4">
        <f>B11*3</f>
        <v>0</v>
      </c>
      <c r="F11" s="8">
        <v>0.1</v>
      </c>
      <c r="G11" s="4">
        <f t="shared" si="0"/>
        <v>0</v>
      </c>
      <c r="H11" s="4">
        <v>67</v>
      </c>
      <c r="I11" s="4">
        <v>15</v>
      </c>
      <c r="J11" s="4">
        <v>3</v>
      </c>
    </row>
    <row r="12" spans="1:11" x14ac:dyDescent="0.25">
      <c r="A12" t="s">
        <v>21</v>
      </c>
      <c r="B12" s="4">
        <v>0</v>
      </c>
      <c r="C12" s="4">
        <f>B12*146</f>
        <v>0</v>
      </c>
      <c r="D12" s="4">
        <f>B12*5</f>
        <v>0</v>
      </c>
      <c r="E12" s="4">
        <f>B12*6</f>
        <v>0</v>
      </c>
      <c r="F12" s="8">
        <v>0.04</v>
      </c>
      <c r="G12" s="4">
        <f t="shared" si="0"/>
        <v>0</v>
      </c>
      <c r="H12" s="4">
        <v>146</v>
      </c>
      <c r="I12" s="4">
        <v>5</v>
      </c>
      <c r="J12" s="4">
        <v>6</v>
      </c>
    </row>
    <row r="13" spans="1:11" ht="17.25" customHeight="1" x14ac:dyDescent="0.25">
      <c r="A13" t="s">
        <v>15</v>
      </c>
      <c r="B13" s="4">
        <v>2</v>
      </c>
      <c r="C13" s="4">
        <f>B13*60</f>
        <v>120</v>
      </c>
      <c r="D13" s="4">
        <f>B13*10</f>
        <v>20</v>
      </c>
      <c r="E13" s="4">
        <f>B13*2</f>
        <v>4</v>
      </c>
      <c r="F13" s="8">
        <v>0.05</v>
      </c>
      <c r="G13" s="4">
        <f t="shared" si="0"/>
        <v>1000</v>
      </c>
      <c r="H13" s="4">
        <v>60</v>
      </c>
      <c r="I13" s="4">
        <v>10</v>
      </c>
      <c r="J13" s="4">
        <v>2</v>
      </c>
    </row>
    <row r="14" spans="1:11" ht="30.75" customHeight="1" x14ac:dyDescent="0.25">
      <c r="A14" s="1" t="s">
        <v>16</v>
      </c>
      <c r="B14" s="4">
        <v>1</v>
      </c>
      <c r="C14" s="4">
        <f>B14*5</f>
        <v>5</v>
      </c>
      <c r="D14" s="4">
        <f>B14*-5</f>
        <v>-5</v>
      </c>
      <c r="E14" s="4">
        <f>B14*-3</f>
        <v>-3</v>
      </c>
      <c r="F14" s="7"/>
      <c r="G14" s="4"/>
      <c r="H14" s="4">
        <v>5</v>
      </c>
      <c r="I14" s="4" t="s">
        <v>19</v>
      </c>
      <c r="J14" s="4">
        <v>-3</v>
      </c>
    </row>
    <row r="15" spans="1:11" ht="49.5" customHeight="1" x14ac:dyDescent="0.25">
      <c r="A15" s="1" t="s">
        <v>22</v>
      </c>
      <c r="B15" s="4">
        <v>1</v>
      </c>
      <c r="C15" s="4">
        <f>B15*7</f>
        <v>7</v>
      </c>
      <c r="D15" s="4">
        <f>B15*-8</f>
        <v>-8</v>
      </c>
      <c r="E15" s="4">
        <f>B15*-5</f>
        <v>-5</v>
      </c>
      <c r="F15" s="7"/>
      <c r="G15" s="4"/>
      <c r="H15" s="4">
        <v>7</v>
      </c>
      <c r="I15" s="4" t="s">
        <v>20</v>
      </c>
      <c r="J15" s="4">
        <v>-5</v>
      </c>
    </row>
    <row r="16" spans="1:11" x14ac:dyDescent="0.25">
      <c r="A16" t="s">
        <v>17</v>
      </c>
      <c r="B16" s="4"/>
      <c r="C16" s="4">
        <f>SUM(C3:C15)</f>
        <v>2304</v>
      </c>
      <c r="D16" s="4">
        <f>SUM(D3:D15)</f>
        <v>1942</v>
      </c>
      <c r="E16" s="4">
        <f>SUM(E3:E15)</f>
        <v>1166</v>
      </c>
      <c r="F16" s="4"/>
      <c r="G16" s="5">
        <f>SUM(G3:G13)/(D16*1000)</f>
        <v>3.8465499485066938E-2</v>
      </c>
      <c r="H16" s="4"/>
      <c r="I16" s="4"/>
      <c r="J16" s="4"/>
    </row>
    <row r="17" spans="1:10" x14ac:dyDescent="0.25">
      <c r="A17" t="s">
        <v>18</v>
      </c>
      <c r="B17" s="4"/>
      <c r="C17" s="4">
        <v>2480</v>
      </c>
      <c r="D17" s="4">
        <f>1950+B11+B13+D14+D15</f>
        <v>1939</v>
      </c>
      <c r="E17" s="4">
        <v>1170</v>
      </c>
      <c r="F17" s="4"/>
      <c r="G17" s="8">
        <v>0.04</v>
      </c>
      <c r="H17" s="4"/>
      <c r="I17" s="4"/>
      <c r="J17" s="4"/>
    </row>
    <row r="18" spans="1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D18" sqref="D18"/>
    </sheetView>
  </sheetViews>
  <sheetFormatPr defaultRowHeight="15" x14ac:dyDescent="0.25"/>
  <cols>
    <col min="1" max="1" width="35.140625" customWidth="1"/>
    <col min="2" max="2" width="13.7109375" customWidth="1"/>
    <col min="3" max="3" width="17.5703125" customWidth="1"/>
    <col min="4" max="4" width="18" customWidth="1"/>
    <col min="5" max="5" width="21.85546875" customWidth="1"/>
    <col min="6" max="6" width="16.28515625" customWidth="1"/>
    <col min="7" max="7" width="16.7109375" customWidth="1"/>
    <col min="8" max="8" width="16.85546875" customWidth="1"/>
    <col min="9" max="9" width="14" customWidth="1"/>
    <col min="10" max="10" width="16" customWidth="1"/>
  </cols>
  <sheetData>
    <row r="1" spans="1:11" x14ac:dyDescent="0.25">
      <c r="B1" s="4"/>
      <c r="C1" s="4"/>
      <c r="D1" s="4"/>
      <c r="E1" s="4"/>
      <c r="F1" s="4"/>
      <c r="G1" s="4"/>
      <c r="H1" s="4"/>
      <c r="I1" s="4"/>
      <c r="J1" s="4"/>
    </row>
    <row r="2" spans="1:11" ht="51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6" t="s">
        <v>4</v>
      </c>
      <c r="G2" s="3" t="s">
        <v>5</v>
      </c>
      <c r="H2" s="3" t="s">
        <v>24</v>
      </c>
      <c r="I2" s="3" t="s">
        <v>25</v>
      </c>
      <c r="J2" s="3" t="s">
        <v>26</v>
      </c>
      <c r="K2" s="2"/>
    </row>
    <row r="3" spans="1:11" x14ac:dyDescent="0.25">
      <c r="A3" t="s">
        <v>6</v>
      </c>
      <c r="B3" s="4">
        <v>20</v>
      </c>
      <c r="C3" s="4">
        <v>1340</v>
      </c>
      <c r="D3" s="4">
        <v>1300</v>
      </c>
      <c r="E3" s="4">
        <v>900</v>
      </c>
      <c r="F3" s="8">
        <v>0.04</v>
      </c>
      <c r="G3" s="8">
        <f>D3*F3*1000</f>
        <v>52000</v>
      </c>
      <c r="H3" s="4"/>
      <c r="I3" s="4"/>
      <c r="J3" s="4"/>
    </row>
    <row r="4" spans="1:11" x14ac:dyDescent="0.25">
      <c r="A4" t="s">
        <v>7</v>
      </c>
      <c r="B4" s="4">
        <v>5</v>
      </c>
      <c r="C4" s="4">
        <v>215</v>
      </c>
      <c r="D4" s="4">
        <v>275</v>
      </c>
      <c r="E4" s="4">
        <v>250</v>
      </c>
      <c r="F4" s="8">
        <v>0.04</v>
      </c>
      <c r="G4" s="8">
        <f>D4*F4*1000</f>
        <v>11000</v>
      </c>
      <c r="H4" s="4"/>
      <c r="I4" s="4"/>
      <c r="J4" s="4"/>
    </row>
    <row r="5" spans="1:11" x14ac:dyDescent="0.25">
      <c r="A5" t="s">
        <v>8</v>
      </c>
      <c r="B5" s="4">
        <v>5</v>
      </c>
      <c r="C5" s="4">
        <f>B5*80</f>
        <v>400</v>
      </c>
      <c r="D5" s="4">
        <f>B5*10</f>
        <v>50</v>
      </c>
      <c r="E5" s="4">
        <f>B5*-10</f>
        <v>-50</v>
      </c>
      <c r="F5" s="8">
        <v>0.04</v>
      </c>
      <c r="G5" s="8">
        <f>D5*F5*1000</f>
        <v>2000</v>
      </c>
      <c r="H5" s="4">
        <v>80</v>
      </c>
      <c r="I5" s="4">
        <v>10</v>
      </c>
      <c r="J5" s="4">
        <v>-10</v>
      </c>
    </row>
    <row r="6" spans="1:11" x14ac:dyDescent="0.25">
      <c r="A6" t="s">
        <v>9</v>
      </c>
      <c r="B6" s="4">
        <v>0</v>
      </c>
      <c r="C6" s="4">
        <f>B6*102</f>
        <v>0</v>
      </c>
      <c r="D6" s="4">
        <f>B6*65</f>
        <v>0</v>
      </c>
      <c r="E6" s="4">
        <f>B6*40</f>
        <v>0</v>
      </c>
      <c r="F6" s="8">
        <v>0.04</v>
      </c>
      <c r="G6" s="4">
        <f t="shared" ref="G6:G12" si="0">D6*F6*1000</f>
        <v>0</v>
      </c>
      <c r="H6" s="4">
        <v>102</v>
      </c>
      <c r="I6" s="4">
        <v>65</v>
      </c>
      <c r="J6" s="4">
        <v>40</v>
      </c>
    </row>
    <row r="7" spans="1:11" x14ac:dyDescent="0.25">
      <c r="A7" t="s">
        <v>10</v>
      </c>
      <c r="B7" s="4">
        <v>1</v>
      </c>
      <c r="C7" s="4">
        <f>B7*139</f>
        <v>139</v>
      </c>
      <c r="D7" s="4">
        <f>B7*5</f>
        <v>5</v>
      </c>
      <c r="E7" s="4">
        <f>B7*6</f>
        <v>6</v>
      </c>
      <c r="F7" s="8">
        <v>0.05</v>
      </c>
      <c r="G7" s="8">
        <f>D7*F7*1000</f>
        <v>250</v>
      </c>
      <c r="H7" s="4">
        <v>139</v>
      </c>
      <c r="I7" s="4">
        <v>5</v>
      </c>
      <c r="J7" s="4">
        <v>6</v>
      </c>
    </row>
    <row r="8" spans="1:11" x14ac:dyDescent="0.25">
      <c r="A8" t="s">
        <v>11</v>
      </c>
      <c r="B8" s="4">
        <v>1</v>
      </c>
      <c r="C8" s="4">
        <f>B8*43</f>
        <v>43</v>
      </c>
      <c r="D8" s="4">
        <f>B8*50</f>
        <v>50</v>
      </c>
      <c r="E8" s="4">
        <f>B8*15</f>
        <v>15</v>
      </c>
      <c r="F8" s="8">
        <v>0.01</v>
      </c>
      <c r="G8" s="8">
        <f>D8*F8*1000</f>
        <v>500</v>
      </c>
      <c r="H8" s="4">
        <v>43</v>
      </c>
      <c r="I8" s="4">
        <v>50</v>
      </c>
      <c r="J8" s="4">
        <v>15</v>
      </c>
    </row>
    <row r="9" spans="1:11" x14ac:dyDescent="0.25">
      <c r="A9" t="s">
        <v>12</v>
      </c>
      <c r="B9" s="4">
        <v>1</v>
      </c>
      <c r="C9" s="4">
        <f>B9*28</f>
        <v>28</v>
      </c>
      <c r="D9" s="4">
        <f>B9*40</f>
        <v>40</v>
      </c>
      <c r="E9" s="4">
        <f>B9*30</f>
        <v>30</v>
      </c>
      <c r="F9" s="8">
        <v>0.04</v>
      </c>
      <c r="G9" s="8">
        <f>D9*F9*1000</f>
        <v>1600</v>
      </c>
      <c r="H9" s="4">
        <v>28</v>
      </c>
      <c r="I9" s="4">
        <v>40</v>
      </c>
      <c r="J9" s="4">
        <v>30</v>
      </c>
    </row>
    <row r="10" spans="1:11" x14ac:dyDescent="0.25">
      <c r="A10" t="s">
        <v>13</v>
      </c>
      <c r="B10" s="4">
        <v>1</v>
      </c>
      <c r="C10" s="4">
        <f>B10*146</f>
        <v>146</v>
      </c>
      <c r="D10" s="4">
        <f>B10*220</f>
        <v>220</v>
      </c>
      <c r="E10" s="4">
        <f>B10*25</f>
        <v>25</v>
      </c>
      <c r="F10" s="8">
        <v>0.03</v>
      </c>
      <c r="G10" s="8">
        <f>D10*F10*1000</f>
        <v>6600</v>
      </c>
      <c r="H10" s="4">
        <v>146</v>
      </c>
      <c r="I10" s="4">
        <v>220</v>
      </c>
      <c r="J10" s="4">
        <v>25</v>
      </c>
    </row>
    <row r="11" spans="1:11" x14ac:dyDescent="0.25">
      <c r="A11" t="s">
        <v>14</v>
      </c>
      <c r="B11" s="4">
        <v>0</v>
      </c>
      <c r="C11" s="4">
        <f>B11*67</f>
        <v>0</v>
      </c>
      <c r="D11" s="4">
        <f>B11*15</f>
        <v>0</v>
      </c>
      <c r="E11" s="4">
        <f>B11*3</f>
        <v>0</v>
      </c>
      <c r="F11" s="8">
        <v>0.1</v>
      </c>
      <c r="G11" s="4">
        <f t="shared" si="0"/>
        <v>0</v>
      </c>
      <c r="H11" s="4">
        <v>67</v>
      </c>
      <c r="I11" s="4">
        <v>15</v>
      </c>
      <c r="J11" s="4">
        <v>3</v>
      </c>
    </row>
    <row r="12" spans="1:11" x14ac:dyDescent="0.25">
      <c r="A12" t="s">
        <v>21</v>
      </c>
      <c r="B12" s="4">
        <v>0</v>
      </c>
      <c r="C12" s="4">
        <f>B12*146</f>
        <v>0</v>
      </c>
      <c r="D12" s="4">
        <f>B12*5</f>
        <v>0</v>
      </c>
      <c r="E12" s="4">
        <f>B12*6</f>
        <v>0</v>
      </c>
      <c r="F12" s="8">
        <v>0.04</v>
      </c>
      <c r="G12" s="4">
        <f t="shared" si="0"/>
        <v>0</v>
      </c>
      <c r="H12" s="4">
        <v>146</v>
      </c>
      <c r="I12" s="4">
        <v>5</v>
      </c>
      <c r="J12" s="4">
        <v>6</v>
      </c>
    </row>
    <row r="13" spans="1:11" x14ac:dyDescent="0.25">
      <c r="A13" t="s">
        <v>15</v>
      </c>
      <c r="B13" s="4">
        <v>1</v>
      </c>
      <c r="C13" s="4">
        <f>B13*60</f>
        <v>60</v>
      </c>
      <c r="D13" s="4">
        <f>B13*10</f>
        <v>10</v>
      </c>
      <c r="E13" s="4">
        <f>B13*2</f>
        <v>2</v>
      </c>
      <c r="F13" s="8">
        <v>0.05</v>
      </c>
      <c r="G13" s="8">
        <f>D13*F13*1000</f>
        <v>500</v>
      </c>
      <c r="H13" s="4">
        <v>60</v>
      </c>
      <c r="I13" s="4">
        <v>10</v>
      </c>
      <c r="J13" s="4">
        <v>2</v>
      </c>
    </row>
    <row r="14" spans="1:11" ht="39" customHeight="1" x14ac:dyDescent="0.25">
      <c r="A14" s="1" t="s">
        <v>16</v>
      </c>
      <c r="B14" s="4">
        <v>1</v>
      </c>
      <c r="C14" s="4">
        <f>B14*5</f>
        <v>5</v>
      </c>
      <c r="D14" s="4">
        <f>B14*-5</f>
        <v>-5</v>
      </c>
      <c r="E14" s="4">
        <f>B14*-3</f>
        <v>-3</v>
      </c>
      <c r="F14" s="7"/>
      <c r="G14" s="4"/>
      <c r="H14" s="4">
        <v>5</v>
      </c>
      <c r="I14" s="4" t="s">
        <v>19</v>
      </c>
      <c r="J14" s="4">
        <v>-3</v>
      </c>
    </row>
    <row r="15" spans="1:11" ht="42.75" customHeight="1" x14ac:dyDescent="0.25">
      <c r="A15" s="1" t="s">
        <v>22</v>
      </c>
      <c r="B15" s="4">
        <v>1</v>
      </c>
      <c r="C15" s="4">
        <f>B15*7</f>
        <v>7</v>
      </c>
      <c r="D15" s="4">
        <f>B15*-8</f>
        <v>-8</v>
      </c>
      <c r="E15" s="4">
        <f>B15*-5</f>
        <v>-5</v>
      </c>
      <c r="F15" s="7"/>
      <c r="G15" s="4"/>
      <c r="H15" s="4">
        <v>7</v>
      </c>
      <c r="I15" s="4" t="s">
        <v>20</v>
      </c>
      <c r="J15" s="4">
        <v>-5</v>
      </c>
    </row>
    <row r="16" spans="1:11" x14ac:dyDescent="0.25">
      <c r="A16" t="s">
        <v>17</v>
      </c>
      <c r="B16" s="4"/>
      <c r="C16" s="4">
        <f>SUM(C3:C15)</f>
        <v>2383</v>
      </c>
      <c r="D16" s="4">
        <f>SUM(D3:D15)</f>
        <v>1937</v>
      </c>
      <c r="E16" s="4">
        <f>SUM(E3:E15)</f>
        <v>1170</v>
      </c>
      <c r="F16" s="4"/>
      <c r="G16" s="12">
        <f>SUM(G3:G13)/(D16*1000)</f>
        <v>3.8435725348477029E-2</v>
      </c>
      <c r="H16" s="4"/>
      <c r="I16" s="4"/>
      <c r="J16" s="4"/>
    </row>
    <row r="17" spans="1:10" x14ac:dyDescent="0.25">
      <c r="A17" t="s">
        <v>18</v>
      </c>
      <c r="B17" s="4"/>
      <c r="C17" s="4">
        <v>2480</v>
      </c>
      <c r="D17" s="4">
        <f>1950+B11+B13+D14+D15</f>
        <v>1938</v>
      </c>
      <c r="E17" s="4">
        <v>1170</v>
      </c>
      <c r="F17" s="4"/>
      <c r="G17" s="8">
        <v>0.04</v>
      </c>
      <c r="H17" s="4"/>
      <c r="I17" s="4"/>
      <c r="J17" s="4"/>
    </row>
    <row r="18" spans="1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3"/>
  <sheetViews>
    <sheetView workbookViewId="0">
      <selection activeCell="D17" sqref="D17"/>
    </sheetView>
  </sheetViews>
  <sheetFormatPr defaultRowHeight="15" x14ac:dyDescent="0.25"/>
  <cols>
    <col min="1" max="1" width="28.85546875" customWidth="1"/>
    <col min="2" max="2" width="10.5703125" style="4" customWidth="1"/>
    <col min="3" max="3" width="12.28515625" style="4" customWidth="1"/>
    <col min="4" max="4" width="10.85546875" style="4" customWidth="1"/>
    <col min="5" max="5" width="14" style="4" customWidth="1"/>
    <col min="6" max="6" width="9.7109375" style="4" customWidth="1"/>
    <col min="7" max="7" width="11.85546875" style="4" customWidth="1"/>
    <col min="8" max="8" width="13.85546875" style="4" customWidth="1"/>
    <col min="9" max="9" width="10.7109375" style="4" customWidth="1"/>
    <col min="10" max="10" width="12.85546875" style="4" customWidth="1"/>
  </cols>
  <sheetData>
    <row r="2" spans="1:10" s="2" customFormat="1" ht="7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23</v>
      </c>
      <c r="F2" s="6" t="s">
        <v>4</v>
      </c>
      <c r="G2" s="3" t="s">
        <v>5</v>
      </c>
      <c r="H2" s="3" t="s">
        <v>24</v>
      </c>
      <c r="I2" s="3" t="s">
        <v>25</v>
      </c>
      <c r="J2" s="3" t="s">
        <v>26</v>
      </c>
    </row>
    <row r="3" spans="1:10" x14ac:dyDescent="0.25">
      <c r="A3" t="s">
        <v>6</v>
      </c>
      <c r="B3" s="4">
        <v>20</v>
      </c>
      <c r="C3" s="4">
        <v>1340</v>
      </c>
      <c r="D3" s="4">
        <v>1300</v>
      </c>
      <c r="E3" s="4">
        <v>900</v>
      </c>
      <c r="F3" s="8">
        <v>0.04</v>
      </c>
      <c r="G3" s="4">
        <f t="shared" ref="G3:G13" si="0">D3*F3*1000</f>
        <v>52000</v>
      </c>
    </row>
    <row r="4" spans="1:10" x14ac:dyDescent="0.25">
      <c r="A4" t="s">
        <v>7</v>
      </c>
      <c r="B4" s="4">
        <v>5</v>
      </c>
      <c r="C4" s="4">
        <v>215</v>
      </c>
      <c r="D4" s="4">
        <v>275</v>
      </c>
      <c r="E4" s="4">
        <v>250</v>
      </c>
      <c r="F4" s="8">
        <v>0.04</v>
      </c>
      <c r="G4" s="4">
        <f t="shared" si="0"/>
        <v>11000</v>
      </c>
    </row>
    <row r="5" spans="1:10" x14ac:dyDescent="0.25">
      <c r="A5" t="s">
        <v>8</v>
      </c>
      <c r="B5" s="4">
        <v>5</v>
      </c>
      <c r="C5" s="4">
        <f>B5*80</f>
        <v>400</v>
      </c>
      <c r="D5" s="4">
        <f>B5*10</f>
        <v>50</v>
      </c>
      <c r="E5" s="4">
        <f>B5*-10</f>
        <v>-50</v>
      </c>
      <c r="F5" s="8">
        <v>0.04</v>
      </c>
      <c r="G5" s="4">
        <f t="shared" si="0"/>
        <v>2000</v>
      </c>
      <c r="H5" s="4">
        <v>80</v>
      </c>
      <c r="I5" s="4">
        <v>10</v>
      </c>
      <c r="J5" s="4">
        <v>-10</v>
      </c>
    </row>
    <row r="6" spans="1:10" x14ac:dyDescent="0.25">
      <c r="A6" t="s">
        <v>9</v>
      </c>
      <c r="B6" s="4">
        <v>0</v>
      </c>
      <c r="C6" s="4">
        <f>B6*102</f>
        <v>0</v>
      </c>
      <c r="D6" s="4">
        <f>B6*65</f>
        <v>0</v>
      </c>
      <c r="E6" s="4">
        <f>B6*40</f>
        <v>0</v>
      </c>
      <c r="F6" s="8">
        <v>0.04</v>
      </c>
      <c r="G6" s="4">
        <f t="shared" si="0"/>
        <v>0</v>
      </c>
      <c r="H6" s="4">
        <v>102</v>
      </c>
      <c r="I6" s="4">
        <v>65</v>
      </c>
      <c r="J6" s="4">
        <v>40</v>
      </c>
    </row>
    <row r="7" spans="1:10" x14ac:dyDescent="0.25">
      <c r="A7" t="s">
        <v>10</v>
      </c>
      <c r="B7" s="4">
        <v>0</v>
      </c>
      <c r="C7" s="4">
        <f>B7*139</f>
        <v>0</v>
      </c>
      <c r="D7" s="4">
        <f>B7*5</f>
        <v>0</v>
      </c>
      <c r="E7" s="4">
        <f>B7*6</f>
        <v>0</v>
      </c>
      <c r="F7" s="8">
        <v>0.05</v>
      </c>
      <c r="G7" s="4">
        <f t="shared" si="0"/>
        <v>0</v>
      </c>
      <c r="H7" s="4">
        <v>139</v>
      </c>
      <c r="I7" s="4">
        <v>5</v>
      </c>
      <c r="J7" s="4">
        <v>6</v>
      </c>
    </row>
    <row r="8" spans="1:10" x14ac:dyDescent="0.25">
      <c r="A8" t="s">
        <v>11</v>
      </c>
      <c r="B8" s="4">
        <v>2</v>
      </c>
      <c r="C8" s="4">
        <f>B8*43</f>
        <v>86</v>
      </c>
      <c r="D8" s="4">
        <f>B8*50</f>
        <v>100</v>
      </c>
      <c r="E8" s="4">
        <f>B8*15</f>
        <v>30</v>
      </c>
      <c r="F8" s="8">
        <v>0.01</v>
      </c>
      <c r="G8" s="4">
        <f t="shared" si="0"/>
        <v>1000</v>
      </c>
      <c r="H8" s="4">
        <v>43</v>
      </c>
      <c r="I8" s="4">
        <v>50</v>
      </c>
      <c r="J8" s="4">
        <v>15</v>
      </c>
    </row>
    <row r="9" spans="1:10" x14ac:dyDescent="0.25">
      <c r="A9" t="s">
        <v>12</v>
      </c>
      <c r="B9" s="4">
        <v>0</v>
      </c>
      <c r="C9" s="4">
        <f>B9*28</f>
        <v>0</v>
      </c>
      <c r="D9" s="4">
        <f>B9*40</f>
        <v>0</v>
      </c>
      <c r="E9" s="4">
        <f>B9*30</f>
        <v>0</v>
      </c>
      <c r="F9" s="8">
        <v>0.04</v>
      </c>
      <c r="G9" s="4">
        <f t="shared" si="0"/>
        <v>0</v>
      </c>
      <c r="H9" s="4">
        <v>28</v>
      </c>
      <c r="I9" s="4">
        <v>40</v>
      </c>
      <c r="J9" s="4">
        <v>30</v>
      </c>
    </row>
    <row r="10" spans="1:10" x14ac:dyDescent="0.25">
      <c r="A10" t="s">
        <v>13</v>
      </c>
      <c r="B10" s="4">
        <v>1</v>
      </c>
      <c r="C10" s="4">
        <f>B10*146</f>
        <v>146</v>
      </c>
      <c r="D10" s="4">
        <f>B10*220</f>
        <v>220</v>
      </c>
      <c r="E10" s="4">
        <f>B10*25</f>
        <v>25</v>
      </c>
      <c r="F10" s="8">
        <v>0.03</v>
      </c>
      <c r="G10" s="4">
        <f t="shared" si="0"/>
        <v>6600</v>
      </c>
      <c r="H10" s="4">
        <v>146</v>
      </c>
      <c r="I10" s="4">
        <v>220</v>
      </c>
      <c r="J10" s="4">
        <v>25</v>
      </c>
    </row>
    <row r="11" spans="1:10" x14ac:dyDescent="0.25">
      <c r="A11" t="s">
        <v>14</v>
      </c>
      <c r="B11" s="4">
        <v>0</v>
      </c>
      <c r="C11" s="4">
        <f>B11*67</f>
        <v>0</v>
      </c>
      <c r="D11" s="4">
        <f>B11*15</f>
        <v>0</v>
      </c>
      <c r="E11" s="4">
        <f>B11*3</f>
        <v>0</v>
      </c>
      <c r="F11" s="8">
        <v>0.1</v>
      </c>
      <c r="G11" s="4">
        <f t="shared" si="0"/>
        <v>0</v>
      </c>
      <c r="H11" s="4">
        <v>67</v>
      </c>
      <c r="I11" s="4">
        <v>15</v>
      </c>
      <c r="J11" s="4">
        <v>3</v>
      </c>
    </row>
    <row r="12" spans="1:10" x14ac:dyDescent="0.25">
      <c r="A12" t="s">
        <v>21</v>
      </c>
      <c r="B12" s="4">
        <v>0</v>
      </c>
      <c r="C12" s="4">
        <f>B12*146</f>
        <v>0</v>
      </c>
      <c r="D12" s="4">
        <f>B12*5</f>
        <v>0</v>
      </c>
      <c r="E12" s="4">
        <f>B12*6</f>
        <v>0</v>
      </c>
      <c r="F12" s="8">
        <v>0.04</v>
      </c>
      <c r="G12" s="4">
        <f t="shared" si="0"/>
        <v>0</v>
      </c>
      <c r="H12" s="4">
        <v>146</v>
      </c>
      <c r="I12" s="4">
        <v>5</v>
      </c>
      <c r="J12" s="4">
        <v>6</v>
      </c>
    </row>
    <row r="13" spans="1:10" x14ac:dyDescent="0.25">
      <c r="A13" t="s">
        <v>15</v>
      </c>
      <c r="B13" s="4">
        <v>4</v>
      </c>
      <c r="C13" s="4">
        <f>B13*60</f>
        <v>240</v>
      </c>
      <c r="D13" s="4">
        <f>B13*10</f>
        <v>40</v>
      </c>
      <c r="E13" s="4">
        <f>B13*2</f>
        <v>8</v>
      </c>
      <c r="F13" s="8">
        <v>0.05</v>
      </c>
      <c r="G13" s="4">
        <f t="shared" si="0"/>
        <v>2000</v>
      </c>
      <c r="H13" s="4">
        <v>60</v>
      </c>
      <c r="I13" s="4">
        <v>10</v>
      </c>
      <c r="J13" s="4">
        <v>2</v>
      </c>
    </row>
    <row r="14" spans="1:10" ht="30" x14ac:dyDescent="0.25">
      <c r="A14" s="1" t="s">
        <v>16</v>
      </c>
      <c r="B14" s="4">
        <v>1</v>
      </c>
      <c r="C14" s="4">
        <f>B14*5</f>
        <v>5</v>
      </c>
      <c r="D14" s="4">
        <f>B14*-5</f>
        <v>-5</v>
      </c>
      <c r="E14" s="4">
        <f>B14*-3</f>
        <v>-3</v>
      </c>
      <c r="F14" s="7"/>
      <c r="H14" s="4">
        <v>5</v>
      </c>
      <c r="I14" s="4" t="s">
        <v>19</v>
      </c>
      <c r="J14" s="4">
        <v>-3</v>
      </c>
    </row>
    <row r="15" spans="1:10" ht="45" x14ac:dyDescent="0.25">
      <c r="A15" s="1" t="s">
        <v>22</v>
      </c>
      <c r="B15" s="4">
        <v>1</v>
      </c>
      <c r="C15" s="4">
        <f>B15*7</f>
        <v>7</v>
      </c>
      <c r="D15" s="4">
        <f>B15*-8</f>
        <v>-8</v>
      </c>
      <c r="E15" s="4">
        <f>B15*-5</f>
        <v>-5</v>
      </c>
      <c r="F15" s="7"/>
      <c r="H15" s="4">
        <v>7</v>
      </c>
      <c r="I15" s="4" t="s">
        <v>20</v>
      </c>
      <c r="J15" s="4">
        <v>-5</v>
      </c>
    </row>
    <row r="16" spans="1:10" x14ac:dyDescent="0.25">
      <c r="A16" t="s">
        <v>17</v>
      </c>
      <c r="C16" s="4">
        <f>SUM(C3:C15)</f>
        <v>2439</v>
      </c>
      <c r="D16" s="4">
        <f>SUM(D3:D15)</f>
        <v>1972</v>
      </c>
      <c r="E16" s="4">
        <f>SUM(E3:E15)</f>
        <v>1155</v>
      </c>
      <c r="G16" s="5">
        <f>SUM(G3:G13)/(D16*1000)</f>
        <v>3.7829614604462478E-2</v>
      </c>
    </row>
    <row r="17" spans="1:10" x14ac:dyDescent="0.25">
      <c r="A17" t="s">
        <v>18</v>
      </c>
      <c r="C17" s="4">
        <v>2480</v>
      </c>
      <c r="D17" s="4">
        <f>1950+B11+B13+D14+D15</f>
        <v>1941</v>
      </c>
      <c r="E17" s="4">
        <v>1170</v>
      </c>
      <c r="G17" s="8">
        <v>0.04</v>
      </c>
    </row>
    <row r="23" spans="1:10" x14ac:dyDescent="0.25">
      <c r="J23" s="9"/>
    </row>
  </sheetData>
  <printOptions gridLines="1"/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Spreadsheet w. Formulas</vt:lpstr>
      <vt:lpstr>Mission Possible Energy Plan</vt:lpstr>
      <vt:lpstr>Sample Energy Plan 1</vt:lpstr>
      <vt:lpstr>Sample Energy Plan 2</vt:lpstr>
      <vt:lpstr>Sample Energy Plan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vkimball</dc:creator>
  <cp:lastModifiedBy>Trider, Adam (EECD/EDPE)</cp:lastModifiedBy>
  <cp:lastPrinted>2013-07-02T14:31:59Z</cp:lastPrinted>
  <dcterms:created xsi:type="dcterms:W3CDTF">2013-07-01T18:26:41Z</dcterms:created>
  <dcterms:modified xsi:type="dcterms:W3CDTF">2021-08-29T14:06:23Z</dcterms:modified>
</cp:coreProperties>
</file>